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14"/>
  <workbookPr/>
  <mc:AlternateContent xmlns:mc="http://schemas.openxmlformats.org/markup-compatibility/2006">
    <mc:Choice Requires="x15">
      <x15ac:absPath xmlns:x15ac="http://schemas.microsoft.com/office/spreadsheetml/2010/11/ac" url="C:\Users\kwt1b06\Dropbox (UoS - Lifelab)\Lifelab\BHF 2014 - 16\2016 Student Booklet\Eatwell plate\"/>
    </mc:Choice>
  </mc:AlternateContent>
  <xr:revisionPtr revIDLastSave="0" documentId="11_A7EF63F5C9C1010EC238972CC6C8FD5BFF8100C8" xr6:coauthVersionLast="47" xr6:coauthVersionMax="47" xr10:uidLastSave="{00000000-0000-0000-0000-000000000000}"/>
  <bookViews>
    <workbookView xWindow="0" yWindow="0" windowWidth="19200" windowHeight="109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7" i="1" l="1"/>
  <c r="B123" i="1" l="1"/>
  <c r="B32" i="1"/>
  <c r="B31" i="1"/>
  <c r="B30" i="1"/>
  <c r="B29" i="1"/>
  <c r="B28" i="1"/>
  <c r="B27" i="1"/>
  <c r="B26" i="1"/>
  <c r="B24" i="1"/>
  <c r="E24" i="1" l="1"/>
  <c r="E27" i="1"/>
  <c r="B63" i="1" l="1"/>
  <c r="B57" i="1"/>
  <c r="B55" i="1"/>
  <c r="B67" i="1" s="1"/>
  <c r="E116" i="1"/>
  <c r="E121" i="1"/>
  <c r="E120" i="1"/>
  <c r="E126" i="1" s="1"/>
  <c r="E119" i="1"/>
  <c r="E118" i="1"/>
  <c r="E117" i="1"/>
  <c r="E114" i="1"/>
  <c r="E125" i="1" s="1"/>
  <c r="B119" i="1"/>
  <c r="B120" i="1"/>
  <c r="B118" i="1"/>
  <c r="B117" i="1"/>
  <c r="B116" i="1"/>
  <c r="B121" i="1"/>
  <c r="B114" i="1"/>
  <c r="E101" i="1"/>
  <c r="E95" i="1"/>
  <c r="E94" i="1"/>
  <c r="E92" i="1"/>
  <c r="E98" i="1" s="1"/>
  <c r="E91" i="1"/>
  <c r="E97" i="1" s="1"/>
  <c r="E90" i="1"/>
  <c r="E88" i="1"/>
  <c r="B91" i="1"/>
  <c r="B95" i="1"/>
  <c r="B94" i="1"/>
  <c r="B92" i="1"/>
  <c r="B93" i="1"/>
  <c r="B90" i="1"/>
  <c r="B96" i="1" s="1"/>
  <c r="B88" i="1"/>
  <c r="B97" i="1" s="1"/>
  <c r="E62" i="1"/>
  <c r="E61" i="1"/>
  <c r="E60" i="1"/>
  <c r="E59" i="1"/>
  <c r="E58" i="1"/>
  <c r="E57" i="1"/>
  <c r="E55" i="1"/>
  <c r="B62" i="1"/>
  <c r="B61" i="1"/>
  <c r="B58" i="1"/>
  <c r="B59" i="1"/>
  <c r="E31" i="1"/>
  <c r="E37" i="1"/>
  <c r="E30" i="1"/>
  <c r="E29" i="1"/>
  <c r="E28" i="1"/>
  <c r="E26" i="1"/>
  <c r="B34" i="1"/>
  <c r="B68" i="1" l="1"/>
  <c r="B100" i="1"/>
  <c r="B101" i="1"/>
  <c r="E66" i="1"/>
  <c r="E100" i="1"/>
  <c r="E123" i="1"/>
  <c r="E127" i="1"/>
  <c r="E63" i="1"/>
  <c r="E67" i="1"/>
  <c r="E96" i="1"/>
  <c r="E124" i="1"/>
  <c r="B98" i="1"/>
  <c r="E65" i="1"/>
  <c r="E68" i="1"/>
  <c r="E64" i="1"/>
  <c r="B66" i="1"/>
  <c r="E122" i="1"/>
  <c r="B37" i="1"/>
  <c r="B36" i="1"/>
  <c r="B35" i="1"/>
  <c r="E35" i="1"/>
  <c r="E32" i="1"/>
  <c r="E36" i="1"/>
  <c r="E33" i="1"/>
  <c r="E34" i="1"/>
  <c r="B99" i="1"/>
  <c r="B33" i="1"/>
  <c r="E93" i="1"/>
  <c r="E99" i="1" s="1"/>
  <c r="B125" i="1" l="1"/>
  <c r="B64" i="1"/>
  <c r="B124" i="1"/>
  <c r="B122" i="1"/>
  <c r="B126" i="1"/>
  <c r="B65" i="1"/>
</calcChain>
</file>

<file path=xl/sharedStrings.xml><?xml version="1.0" encoding="utf-8"?>
<sst xmlns="http://schemas.openxmlformats.org/spreadsheetml/2006/main" count="237" uniqueCount="117">
  <si>
    <t>Recipes for Lifelab diet assessment Eatwell Guide calculations</t>
  </si>
  <si>
    <t>*Weight of stock/water removed from recipes to account for water/weight loss</t>
  </si>
  <si>
    <t>Lasagne (with meat/quorn)</t>
  </si>
  <si>
    <t>1 average portion (450g)</t>
  </si>
  <si>
    <t>Spaghetti bolognese (with meat/quorn sauce and pasta)</t>
  </si>
  <si>
    <t>Recipe: 604 (Lasagne)</t>
  </si>
  <si>
    <t>Recipe: 576 (bolognese sauce with meat plus pasta)</t>
  </si>
  <si>
    <t>Ingredient</t>
  </si>
  <si>
    <t>Weight (g)</t>
  </si>
  <si>
    <t>1 tablespoon vegetable oil</t>
  </si>
  <si>
    <t>60g onions</t>
  </si>
  <si>
    <t>50g streaky bacon</t>
  </si>
  <si>
    <t>500g mince</t>
  </si>
  <si>
    <t>50g onions</t>
  </si>
  <si>
    <t>40g carrots</t>
  </si>
  <si>
    <t>50g carrots</t>
  </si>
  <si>
    <t>30g celery</t>
  </si>
  <si>
    <t>10g tomato puree</t>
  </si>
  <si>
    <t>300g mince</t>
  </si>
  <si>
    <t>397g canned tomatoes</t>
  </si>
  <si>
    <t>220g canned tomatoes</t>
  </si>
  <si>
    <t>2 tsp vegetable oil</t>
  </si>
  <si>
    <t>50g mushrooms</t>
  </si>
  <si>
    <t>700g cooked pasta (350g raw)</t>
  </si>
  <si>
    <t>30g margarine</t>
  </si>
  <si>
    <t>1 clove garlic</t>
  </si>
  <si>
    <t>30g flour</t>
  </si>
  <si>
    <t>1/2 tsp salt</t>
  </si>
  <si>
    <t>400ml milk</t>
  </si>
  <si>
    <t>1/4 tsp pepper</t>
  </si>
  <si>
    <t>100g cheese</t>
  </si>
  <si>
    <t>1/4 tsp dried mixed herbs</t>
  </si>
  <si>
    <t>400g cooked lasagne (200g raw)</t>
  </si>
  <si>
    <t>1/2 tsp marjoram</t>
  </si>
  <si>
    <t>TOTAL WEIGHT of raw ingredients</t>
  </si>
  <si>
    <t>Total weight of carbohydrates</t>
  </si>
  <si>
    <t>Total weight of F&amp;V</t>
  </si>
  <si>
    <t>Total weight of meat and alternatives</t>
  </si>
  <si>
    <t>Total weight of dairy and alternatives</t>
  </si>
  <si>
    <t>Total weight of oils and spreads</t>
  </si>
  <si>
    <t>Total weight of miscellanous foods</t>
  </si>
  <si>
    <t>% carbohydrates</t>
  </si>
  <si>
    <t>% F&amp;V</t>
  </si>
  <si>
    <t>% meat and alternatives</t>
  </si>
  <si>
    <t>% dairy and alternatives</t>
  </si>
  <si>
    <t>% oils and spreads</t>
  </si>
  <si>
    <t>% miscellanous foods</t>
  </si>
  <si>
    <t>Curry (with meat/quorn/tofu, sauce) and rice</t>
  </si>
  <si>
    <t>1 average portion (500g)</t>
  </si>
  <si>
    <t>Casserole, hot pot or stew (with meat/quorn/tofu)</t>
  </si>
  <si>
    <t>1 average portion (330g)</t>
  </si>
  <si>
    <t>Recipe: 573 (Beef curry)</t>
  </si>
  <si>
    <t>Recipe: 603 (Lancashire/lamb hotpot)</t>
  </si>
  <si>
    <t>500g lamb</t>
  </si>
  <si>
    <t>500g braising steak</t>
  </si>
  <si>
    <t>100g carrots</t>
  </si>
  <si>
    <t>1 tbsp vegetable oil</t>
  </si>
  <si>
    <t>100g turnip</t>
  </si>
  <si>
    <t>100g onions</t>
  </si>
  <si>
    <t>1 tsp ground corrinader</t>
  </si>
  <si>
    <t>500g potatoes</t>
  </si>
  <si>
    <t>1 tsp chilli powder</t>
  </si>
  <si>
    <t>1/2 tsp group cumin</t>
  </si>
  <si>
    <t>1/2 tsp ground tumeric</t>
  </si>
  <si>
    <t>8g ginger</t>
  </si>
  <si>
    <t>5mL lemon juice</t>
  </si>
  <si>
    <t>1 tsp garam masala</t>
  </si>
  <si>
    <t>300g cooked rice</t>
  </si>
  <si>
    <t>Cottage/shepherds pie (with meat/quorn)</t>
  </si>
  <si>
    <t>1 average portion (300g)</t>
  </si>
  <si>
    <t>Stirfrys &amp; Chinese dishes (with meat/quorn/tofu and rice/noodles)</t>
  </si>
  <si>
    <t>Recipe: from BBC website (http://www.bbcgoodfood.com/recipes/775643/cottage-pie)</t>
  </si>
  <si>
    <t>Recipe: 575 (Beef stirfry with green peppers)</t>
  </si>
  <si>
    <t>3 tbsp olive oil</t>
  </si>
  <si>
    <t>500g rump steak</t>
  </si>
  <si>
    <t>1250g beef mince</t>
  </si>
  <si>
    <t>2 tbsp vegetable oil</t>
  </si>
  <si>
    <t>2 onions</t>
  </si>
  <si>
    <t>400g green peppers</t>
  </si>
  <si>
    <t>3 carrots</t>
  </si>
  <si>
    <t>60g spring onions</t>
  </si>
  <si>
    <t>3 celery stick</t>
  </si>
  <si>
    <t>350g cooked rice</t>
  </si>
  <si>
    <t>2 garlic cloves</t>
  </si>
  <si>
    <t>20g ginger</t>
  </si>
  <si>
    <t>3 tbsp plain flour</t>
  </si>
  <si>
    <t>20g cornflour</t>
  </si>
  <si>
    <t>1 tbsp tomato puree</t>
  </si>
  <si>
    <t>1/4 tsp salt</t>
  </si>
  <si>
    <t>4 tbsp Worcestershire sauce</t>
  </si>
  <si>
    <t>Few thyme sprigs</t>
  </si>
  <si>
    <t>4 tsp sugar</t>
  </si>
  <si>
    <t>1800g potato</t>
  </si>
  <si>
    <t>1 red chilli</t>
  </si>
  <si>
    <t>225mL milk</t>
  </si>
  <si>
    <t>2 tbsp soy sauce</t>
  </si>
  <si>
    <t>25g butter</t>
  </si>
  <si>
    <t>2 tbsp sherry</t>
  </si>
  <si>
    <t>200g cheddar cheese</t>
  </si>
  <si>
    <t>Pizza (with meat/quorn/tofu, vegetables and cheese)</t>
  </si>
  <si>
    <t>2 slices (158g)</t>
  </si>
  <si>
    <t>Burger and fries (with meat or vegetable burger pattie)</t>
  </si>
  <si>
    <t>Recipe: from BBC website (http://www.bbcgoodfood.com/recipes/4775/sausage-and-tomato-pizza)</t>
  </si>
  <si>
    <t>Ingredients estimated from Crawley et al Food portion sizes book</t>
  </si>
  <si>
    <t>1 tbsp olive oil</t>
  </si>
  <si>
    <t>Burger pattie (beef, chicken or beanburger)</t>
  </si>
  <si>
    <t>Cheese</t>
  </si>
  <si>
    <t>5 tbsp passata</t>
  </si>
  <si>
    <t>Bun</t>
  </si>
  <si>
    <t>1 large pizza base</t>
  </si>
  <si>
    <t>Salad</t>
  </si>
  <si>
    <t>2 sausages/120g meat</t>
  </si>
  <si>
    <t>Fries</t>
  </si>
  <si>
    <t>50g grated cheese</t>
  </si>
  <si>
    <t>Tomato ketchup</t>
  </si>
  <si>
    <t>50g green pepper</t>
  </si>
  <si>
    <t>1 tsp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</si>
</sst>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name val="Comic Sans MS"/>
      <family val="4"/>
    </font>
    <font>
      <b/>
      <sz val="11"/>
      <color theme="1"/>
      <name val="Comic Sans MS"/>
      <family val="4"/>
    </font>
    <font>
      <b/>
      <sz val="9"/>
      <color theme="1"/>
      <name val="Comic Sans MS"/>
      <family val="4"/>
    </font>
    <font>
      <sz val="9"/>
      <color theme="1"/>
      <name val="Comic Sans MS"/>
      <family val="4"/>
    </font>
    <font>
      <b/>
      <sz val="9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4" fillId="0" borderId="0" xfId="0" applyFont="1"/>
    <xf numFmtId="2" fontId="4" fillId="0" borderId="0" xfId="0" applyNumberFormat="1" applyFont="1"/>
    <xf numFmtId="2" fontId="4" fillId="0" borderId="0" xfId="0" applyNumberFormat="1" applyFont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2" fontId="4" fillId="0" borderId="6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7"/>
  <sheetViews>
    <sheetView tabSelected="1" topLeftCell="A31" workbookViewId="0">
      <selection activeCell="B64" sqref="B64"/>
    </sheetView>
  </sheetViews>
  <sheetFormatPr defaultRowHeight="14.25"/>
  <cols>
    <col min="1" max="1" width="42" style="2" customWidth="1"/>
    <col min="2" max="2" width="36" style="2" customWidth="1"/>
    <col min="3" max="3" width="5.42578125" style="2" customWidth="1"/>
    <col min="4" max="4" width="52.140625" style="2" customWidth="1"/>
    <col min="5" max="5" width="38.42578125" style="2" customWidth="1"/>
    <col min="6" max="16384" width="9.140625" style="2"/>
  </cols>
  <sheetData>
    <row r="1" spans="1:5" s="1" customFormat="1" ht="18">
      <c r="A1" s="1" t="s">
        <v>0</v>
      </c>
      <c r="D1" s="2" t="s">
        <v>1</v>
      </c>
    </row>
    <row r="2" spans="1:5" s="1" customFormat="1" ht="18.75" thickBot="1"/>
    <row r="3" spans="1:5">
      <c r="A3" s="5" t="s">
        <v>2</v>
      </c>
      <c r="B3" s="6" t="s">
        <v>3</v>
      </c>
      <c r="D3" s="5" t="s">
        <v>4</v>
      </c>
      <c r="E3" s="6" t="s">
        <v>3</v>
      </c>
    </row>
    <row r="4" spans="1:5">
      <c r="A4" s="7" t="s">
        <v>5</v>
      </c>
      <c r="B4" s="8"/>
      <c r="D4" s="11" t="s">
        <v>6</v>
      </c>
      <c r="E4" s="19"/>
    </row>
    <row r="5" spans="1:5">
      <c r="A5" s="9" t="s">
        <v>7</v>
      </c>
      <c r="B5" s="10" t="s">
        <v>8</v>
      </c>
      <c r="D5" s="9" t="s">
        <v>7</v>
      </c>
      <c r="E5" s="10" t="s">
        <v>8</v>
      </c>
    </row>
    <row r="6" spans="1:5">
      <c r="A6" s="11" t="s">
        <v>9</v>
      </c>
      <c r="B6" s="12">
        <v>11</v>
      </c>
      <c r="D6" s="11" t="s">
        <v>10</v>
      </c>
      <c r="E6" s="12">
        <v>60</v>
      </c>
    </row>
    <row r="7" spans="1:5">
      <c r="A7" s="11" t="s">
        <v>11</v>
      </c>
      <c r="B7" s="12">
        <v>50</v>
      </c>
      <c r="D7" s="11" t="s">
        <v>12</v>
      </c>
      <c r="E7" s="12">
        <v>500</v>
      </c>
    </row>
    <row r="8" spans="1:5">
      <c r="A8" s="11" t="s">
        <v>13</v>
      </c>
      <c r="B8" s="12">
        <v>50</v>
      </c>
      <c r="D8" s="11" t="s">
        <v>14</v>
      </c>
      <c r="E8" s="12">
        <v>40</v>
      </c>
    </row>
    <row r="9" spans="1:5">
      <c r="A9" s="11" t="s">
        <v>15</v>
      </c>
      <c r="B9" s="12">
        <v>50</v>
      </c>
      <c r="D9" s="11" t="s">
        <v>16</v>
      </c>
      <c r="E9" s="12">
        <v>30</v>
      </c>
    </row>
    <row r="10" spans="1:5">
      <c r="A10" s="11" t="s">
        <v>16</v>
      </c>
      <c r="B10" s="12">
        <v>30</v>
      </c>
      <c r="D10" s="11" t="s">
        <v>17</v>
      </c>
      <c r="E10" s="12">
        <v>10</v>
      </c>
    </row>
    <row r="11" spans="1:5">
      <c r="A11" s="11" t="s">
        <v>18</v>
      </c>
      <c r="B11" s="12">
        <v>300</v>
      </c>
      <c r="D11" s="11" t="s">
        <v>19</v>
      </c>
      <c r="E11" s="12">
        <v>397</v>
      </c>
    </row>
    <row r="12" spans="1:5">
      <c r="A12" s="11" t="s">
        <v>20</v>
      </c>
      <c r="B12" s="12">
        <v>220</v>
      </c>
      <c r="D12" s="11" t="s">
        <v>21</v>
      </c>
      <c r="E12" s="12">
        <v>6</v>
      </c>
    </row>
    <row r="13" spans="1:5">
      <c r="A13" s="11" t="s">
        <v>22</v>
      </c>
      <c r="B13" s="12">
        <v>50</v>
      </c>
      <c r="D13" s="11" t="s">
        <v>23</v>
      </c>
      <c r="E13" s="12">
        <v>700</v>
      </c>
    </row>
    <row r="14" spans="1:5">
      <c r="A14" s="11" t="s">
        <v>24</v>
      </c>
      <c r="B14" s="12">
        <v>30</v>
      </c>
      <c r="D14" s="11" t="s">
        <v>25</v>
      </c>
      <c r="E14" s="12">
        <v>5</v>
      </c>
    </row>
    <row r="15" spans="1:5">
      <c r="A15" s="11" t="s">
        <v>26</v>
      </c>
      <c r="B15" s="12">
        <v>30</v>
      </c>
      <c r="D15" s="11" t="s">
        <v>27</v>
      </c>
      <c r="E15" s="12">
        <v>2.5</v>
      </c>
    </row>
    <row r="16" spans="1:5">
      <c r="A16" s="11" t="s">
        <v>28</v>
      </c>
      <c r="B16" s="12">
        <v>412</v>
      </c>
      <c r="D16" s="11" t="s">
        <v>29</v>
      </c>
      <c r="E16" s="12">
        <v>0.5</v>
      </c>
    </row>
    <row r="17" spans="1:5">
      <c r="A17" s="11" t="s">
        <v>30</v>
      </c>
      <c r="B17" s="12">
        <v>100</v>
      </c>
      <c r="D17" s="11" t="s">
        <v>31</v>
      </c>
      <c r="E17" s="12">
        <v>0.75</v>
      </c>
    </row>
    <row r="18" spans="1:5">
      <c r="A18" s="11" t="s">
        <v>32</v>
      </c>
      <c r="B18" s="12">
        <v>400</v>
      </c>
      <c r="D18" s="11"/>
      <c r="E18" s="19"/>
    </row>
    <row r="19" spans="1:5">
      <c r="A19" s="2" t="s">
        <v>25</v>
      </c>
      <c r="B19" s="12">
        <v>5</v>
      </c>
      <c r="D19" s="11"/>
      <c r="E19" s="19"/>
    </row>
    <row r="20" spans="1:5">
      <c r="A20" s="11" t="s">
        <v>27</v>
      </c>
      <c r="B20" s="12">
        <v>2.5</v>
      </c>
      <c r="D20" s="11"/>
      <c r="E20" s="19"/>
    </row>
    <row r="21" spans="1:5">
      <c r="A21" s="11" t="s">
        <v>29</v>
      </c>
      <c r="B21" s="12">
        <v>0.5</v>
      </c>
      <c r="D21" s="11"/>
      <c r="E21" s="19"/>
    </row>
    <row r="22" spans="1:5">
      <c r="A22" s="11" t="s">
        <v>33</v>
      </c>
      <c r="B22" s="12">
        <v>1.5</v>
      </c>
      <c r="D22" s="11"/>
      <c r="E22" s="19"/>
    </row>
    <row r="23" spans="1:5">
      <c r="A23" s="11"/>
      <c r="B23" s="12"/>
      <c r="D23" s="11"/>
      <c r="E23" s="19"/>
    </row>
    <row r="24" spans="1:5">
      <c r="A24" s="13" t="s">
        <v>34</v>
      </c>
      <c r="B24" s="12">
        <f>SUM(B6:B22)</f>
        <v>1742.5</v>
      </c>
      <c r="D24" s="13" t="s">
        <v>34</v>
      </c>
      <c r="E24" s="12">
        <f>SUM(E6:E17)</f>
        <v>1751.75</v>
      </c>
    </row>
    <row r="25" spans="1:5">
      <c r="A25" s="13"/>
      <c r="B25" s="12"/>
      <c r="D25" s="13"/>
      <c r="E25" s="12"/>
    </row>
    <row r="26" spans="1:5">
      <c r="A26" s="13" t="s">
        <v>35</v>
      </c>
      <c r="B26" s="12">
        <f>B15+B18</f>
        <v>430</v>
      </c>
      <c r="D26" s="13" t="s">
        <v>35</v>
      </c>
      <c r="E26" s="12">
        <f>E13</f>
        <v>700</v>
      </c>
    </row>
    <row r="27" spans="1:5">
      <c r="A27" s="13" t="s">
        <v>36</v>
      </c>
      <c r="B27" s="12">
        <f>B9+B10+B8+B12+B13+B19</f>
        <v>405</v>
      </c>
      <c r="D27" s="13" t="s">
        <v>36</v>
      </c>
      <c r="E27" s="12">
        <f>E6+E8+E9+E10+E11+E14</f>
        <v>542</v>
      </c>
    </row>
    <row r="28" spans="1:5">
      <c r="A28" s="13" t="s">
        <v>37</v>
      </c>
      <c r="B28" s="12">
        <f>B7+B11</f>
        <v>350</v>
      </c>
      <c r="D28" s="13" t="s">
        <v>37</v>
      </c>
      <c r="E28" s="12">
        <f>E7</f>
        <v>500</v>
      </c>
    </row>
    <row r="29" spans="1:5">
      <c r="A29" s="13" t="s">
        <v>38</v>
      </c>
      <c r="B29" s="12">
        <f>B16+B17</f>
        <v>512</v>
      </c>
      <c r="D29" s="13" t="s">
        <v>38</v>
      </c>
      <c r="E29" s="12">
        <f>0</f>
        <v>0</v>
      </c>
    </row>
    <row r="30" spans="1:5">
      <c r="A30" s="13" t="s">
        <v>39</v>
      </c>
      <c r="B30" s="12">
        <f>B14+B6</f>
        <v>41</v>
      </c>
      <c r="D30" s="13" t="s">
        <v>39</v>
      </c>
      <c r="E30" s="12">
        <f>E12</f>
        <v>6</v>
      </c>
    </row>
    <row r="31" spans="1:5">
      <c r="A31" s="13" t="s">
        <v>40</v>
      </c>
      <c r="B31" s="12">
        <f>B22+B21+B20</f>
        <v>4.5</v>
      </c>
      <c r="D31" s="13" t="s">
        <v>40</v>
      </c>
      <c r="E31" s="12">
        <f>E17+E16+E15</f>
        <v>3.75</v>
      </c>
    </row>
    <row r="32" spans="1:5">
      <c r="A32" s="13" t="s">
        <v>41</v>
      </c>
      <c r="B32" s="14">
        <f>B26/B24</f>
        <v>0.24677187948350071</v>
      </c>
      <c r="C32" s="3"/>
      <c r="D32" s="17" t="s">
        <v>41</v>
      </c>
      <c r="E32" s="14">
        <f>E26/E24</f>
        <v>0.39960039960039961</v>
      </c>
    </row>
    <row r="33" spans="1:5">
      <c r="A33" s="13" t="s">
        <v>42</v>
      </c>
      <c r="B33" s="14">
        <f>B27/B24</f>
        <v>0.23242467718794835</v>
      </c>
      <c r="C33" s="3"/>
      <c r="D33" s="17" t="s">
        <v>42</v>
      </c>
      <c r="E33" s="14">
        <f>E27/E24</f>
        <v>0.30940488083345224</v>
      </c>
    </row>
    <row r="34" spans="1:5">
      <c r="A34" s="13" t="s">
        <v>43</v>
      </c>
      <c r="B34" s="14">
        <f>B28/B24</f>
        <v>0.20086083213773315</v>
      </c>
      <c r="C34" s="3"/>
      <c r="D34" s="17" t="s">
        <v>43</v>
      </c>
      <c r="E34" s="14">
        <f>E28/E24</f>
        <v>0.2854288568574283</v>
      </c>
    </row>
    <row r="35" spans="1:5">
      <c r="A35" s="13" t="s">
        <v>44</v>
      </c>
      <c r="B35" s="14">
        <f>B29/B24</f>
        <v>0.29383070301291248</v>
      </c>
      <c r="C35" s="3"/>
      <c r="D35" s="17" t="s">
        <v>44</v>
      </c>
      <c r="E35" s="14">
        <f>E29/E24</f>
        <v>0</v>
      </c>
    </row>
    <row r="36" spans="1:5">
      <c r="A36" s="13" t="s">
        <v>45</v>
      </c>
      <c r="B36" s="14">
        <f>B30/B24</f>
        <v>2.3529411764705882E-2</v>
      </c>
      <c r="C36" s="3"/>
      <c r="D36" s="17" t="s">
        <v>45</v>
      </c>
      <c r="E36" s="14">
        <f>E30/E24</f>
        <v>3.4251462822891396E-3</v>
      </c>
    </row>
    <row r="37" spans="1:5" ht="15" thickBot="1">
      <c r="A37" s="15" t="s">
        <v>46</v>
      </c>
      <c r="B37" s="16">
        <f>B31/B24</f>
        <v>2.5824964131994262E-3</v>
      </c>
      <c r="C37" s="3"/>
      <c r="D37" s="18" t="s">
        <v>46</v>
      </c>
      <c r="E37" s="16">
        <f>E31/E24</f>
        <v>2.1407164264307123E-3</v>
      </c>
    </row>
    <row r="38" spans="1:5" ht="15" thickBot="1"/>
    <row r="39" spans="1:5">
      <c r="A39" s="5" t="s">
        <v>47</v>
      </c>
      <c r="B39" s="6" t="s">
        <v>48</v>
      </c>
      <c r="D39" s="5" t="s">
        <v>49</v>
      </c>
      <c r="E39" s="6" t="s">
        <v>50</v>
      </c>
    </row>
    <row r="40" spans="1:5">
      <c r="A40" s="7" t="s">
        <v>51</v>
      </c>
      <c r="B40" s="8"/>
      <c r="D40" s="7" t="s">
        <v>52</v>
      </c>
      <c r="E40" s="8"/>
    </row>
    <row r="41" spans="1:5">
      <c r="A41" s="9" t="s">
        <v>7</v>
      </c>
      <c r="B41" s="10" t="s">
        <v>8</v>
      </c>
      <c r="D41" s="9" t="s">
        <v>7</v>
      </c>
      <c r="E41" s="10" t="s">
        <v>8</v>
      </c>
    </row>
    <row r="42" spans="1:5">
      <c r="A42" s="11" t="s">
        <v>10</v>
      </c>
      <c r="B42" s="12">
        <v>60</v>
      </c>
      <c r="D42" s="11" t="s">
        <v>53</v>
      </c>
      <c r="E42" s="12">
        <v>500</v>
      </c>
    </row>
    <row r="43" spans="1:5">
      <c r="A43" s="11" t="s">
        <v>54</v>
      </c>
      <c r="B43" s="12">
        <v>500</v>
      </c>
      <c r="D43" s="11" t="s">
        <v>55</v>
      </c>
      <c r="E43" s="12">
        <v>100</v>
      </c>
    </row>
    <row r="44" spans="1:5">
      <c r="A44" s="11" t="s">
        <v>56</v>
      </c>
      <c r="B44" s="12">
        <v>11</v>
      </c>
      <c r="D44" s="11" t="s">
        <v>57</v>
      </c>
      <c r="E44" s="12">
        <v>100</v>
      </c>
    </row>
    <row r="45" spans="1:5">
      <c r="A45" s="11" t="s">
        <v>25</v>
      </c>
      <c r="B45" s="12">
        <v>5</v>
      </c>
      <c r="D45" s="11" t="s">
        <v>58</v>
      </c>
      <c r="E45" s="12">
        <v>100</v>
      </c>
    </row>
    <row r="46" spans="1:5">
      <c r="A46" s="11" t="s">
        <v>59</v>
      </c>
      <c r="B46" s="12">
        <v>3</v>
      </c>
      <c r="D46" s="11" t="s">
        <v>60</v>
      </c>
      <c r="E46" s="12">
        <v>500</v>
      </c>
    </row>
    <row r="47" spans="1:5">
      <c r="A47" s="11" t="s">
        <v>61</v>
      </c>
      <c r="B47" s="12">
        <v>3</v>
      </c>
      <c r="D47" s="11" t="s">
        <v>21</v>
      </c>
      <c r="E47" s="12">
        <v>6</v>
      </c>
    </row>
    <row r="48" spans="1:5">
      <c r="A48" s="11" t="s">
        <v>62</v>
      </c>
      <c r="B48" s="12">
        <v>1.5</v>
      </c>
      <c r="D48" s="11" t="s">
        <v>27</v>
      </c>
      <c r="E48" s="12">
        <v>2.5</v>
      </c>
    </row>
    <row r="49" spans="1:5">
      <c r="A49" s="11" t="s">
        <v>63</v>
      </c>
      <c r="B49" s="12">
        <v>1.5</v>
      </c>
      <c r="D49" s="11" t="s">
        <v>29</v>
      </c>
      <c r="E49" s="12">
        <v>0.5</v>
      </c>
    </row>
    <row r="50" spans="1:5">
      <c r="A50" s="11" t="s">
        <v>64</v>
      </c>
      <c r="B50" s="12">
        <v>8</v>
      </c>
      <c r="D50" s="11"/>
      <c r="E50" s="12"/>
    </row>
    <row r="51" spans="1:5">
      <c r="A51" s="11" t="s">
        <v>27</v>
      </c>
      <c r="B51" s="12">
        <v>2.5</v>
      </c>
      <c r="D51" s="11"/>
      <c r="E51" s="12"/>
    </row>
    <row r="52" spans="1:5">
      <c r="A52" s="11" t="s">
        <v>65</v>
      </c>
      <c r="B52" s="12">
        <v>5</v>
      </c>
      <c r="D52" s="11"/>
      <c r="E52" s="12"/>
    </row>
    <row r="53" spans="1:5">
      <c r="A53" s="11" t="s">
        <v>66</v>
      </c>
      <c r="B53" s="12">
        <v>3</v>
      </c>
      <c r="D53" s="11"/>
      <c r="E53" s="12"/>
    </row>
    <row r="54" spans="1:5">
      <c r="A54" s="11" t="s">
        <v>67</v>
      </c>
      <c r="B54" s="12">
        <v>300</v>
      </c>
      <c r="D54" s="11"/>
      <c r="E54" s="12"/>
    </row>
    <row r="55" spans="1:5">
      <c r="A55" s="13" t="s">
        <v>34</v>
      </c>
      <c r="B55" s="12">
        <f>SUM(B42:B54)</f>
        <v>903.5</v>
      </c>
      <c r="D55" s="13" t="s">
        <v>34</v>
      </c>
      <c r="E55" s="12">
        <f>SUM(E42:E54)</f>
        <v>1309</v>
      </c>
    </row>
    <row r="56" spans="1:5">
      <c r="A56" s="13"/>
      <c r="B56" s="12"/>
      <c r="D56" s="13"/>
      <c r="E56" s="12"/>
    </row>
    <row r="57" spans="1:5">
      <c r="A57" s="13" t="s">
        <v>35</v>
      </c>
      <c r="B57" s="12">
        <f>B54</f>
        <v>300</v>
      </c>
      <c r="D57" s="13" t="s">
        <v>35</v>
      </c>
      <c r="E57" s="12">
        <f>E46</f>
        <v>500</v>
      </c>
    </row>
    <row r="58" spans="1:5">
      <c r="A58" s="13" t="s">
        <v>36</v>
      </c>
      <c r="B58" s="12">
        <f>B42+B45+B50+B52</f>
        <v>78</v>
      </c>
      <c r="D58" s="13" t="s">
        <v>36</v>
      </c>
      <c r="E58" s="12">
        <f>E43+E44+E45</f>
        <v>300</v>
      </c>
    </row>
    <row r="59" spans="1:5">
      <c r="A59" s="13" t="s">
        <v>37</v>
      </c>
      <c r="B59" s="12">
        <f>B43</f>
        <v>500</v>
      </c>
      <c r="D59" s="13" t="s">
        <v>37</v>
      </c>
      <c r="E59" s="12">
        <f>E42</f>
        <v>500</v>
      </c>
    </row>
    <row r="60" spans="1:5">
      <c r="A60" s="13" t="s">
        <v>38</v>
      </c>
      <c r="B60" s="12">
        <v>0</v>
      </c>
      <c r="D60" s="13" t="s">
        <v>38</v>
      </c>
      <c r="E60" s="12">
        <f>0</f>
        <v>0</v>
      </c>
    </row>
    <row r="61" spans="1:5">
      <c r="A61" s="13" t="s">
        <v>39</v>
      </c>
      <c r="B61" s="12">
        <f>B44</f>
        <v>11</v>
      </c>
      <c r="D61" s="13" t="s">
        <v>39</v>
      </c>
      <c r="E61" s="12">
        <f>E47</f>
        <v>6</v>
      </c>
    </row>
    <row r="62" spans="1:5">
      <c r="A62" s="13" t="s">
        <v>40</v>
      </c>
      <c r="B62" s="12">
        <f>B46+B47+B48+B49+B51+B53</f>
        <v>14.5</v>
      </c>
      <c r="D62" s="13" t="s">
        <v>40</v>
      </c>
      <c r="E62" s="12">
        <f>E48+E49</f>
        <v>3</v>
      </c>
    </row>
    <row r="63" spans="1:5">
      <c r="A63" s="13" t="s">
        <v>41</v>
      </c>
      <c r="B63" s="14">
        <f>B57/B55</f>
        <v>0.33204205866076369</v>
      </c>
      <c r="D63" s="13" t="s">
        <v>41</v>
      </c>
      <c r="E63" s="14">
        <f>E57/E55</f>
        <v>0.3819709702062643</v>
      </c>
    </row>
    <row r="64" spans="1:5">
      <c r="A64" s="13" t="s">
        <v>42</v>
      </c>
      <c r="B64" s="14">
        <f>B58/B55</f>
        <v>8.6330935251798566E-2</v>
      </c>
      <c r="C64" s="4"/>
      <c r="D64" s="17" t="s">
        <v>42</v>
      </c>
      <c r="E64" s="14">
        <f>E58/E55</f>
        <v>0.22918258212375858</v>
      </c>
    </row>
    <row r="65" spans="1:5">
      <c r="A65" s="13" t="s">
        <v>43</v>
      </c>
      <c r="B65" s="14">
        <f>B59/B55</f>
        <v>0.55340343110127288</v>
      </c>
      <c r="C65" s="4"/>
      <c r="D65" s="17" t="s">
        <v>43</v>
      </c>
      <c r="E65" s="14">
        <f>E59/E55</f>
        <v>0.3819709702062643</v>
      </c>
    </row>
    <row r="66" spans="1:5">
      <c r="A66" s="13" t="s">
        <v>44</v>
      </c>
      <c r="B66" s="14">
        <f>B60/B55</f>
        <v>0</v>
      </c>
      <c r="C66" s="4"/>
      <c r="D66" s="17" t="s">
        <v>44</v>
      </c>
      <c r="E66" s="14">
        <f>E60/E55</f>
        <v>0</v>
      </c>
    </row>
    <row r="67" spans="1:5">
      <c r="A67" s="13" t="s">
        <v>45</v>
      </c>
      <c r="B67" s="14">
        <f>B61/B55</f>
        <v>1.2174875484228001E-2</v>
      </c>
      <c r="C67" s="4"/>
      <c r="D67" s="17" t="s">
        <v>45</v>
      </c>
      <c r="E67" s="14">
        <f>E61/E55</f>
        <v>4.5836516424751722E-3</v>
      </c>
    </row>
    <row r="68" spans="1:5" ht="15" thickBot="1">
      <c r="A68" s="15" t="s">
        <v>46</v>
      </c>
      <c r="B68" s="16">
        <f>B62/B55</f>
        <v>1.6048699501936912E-2</v>
      </c>
      <c r="C68" s="4"/>
      <c r="D68" s="18" t="s">
        <v>46</v>
      </c>
      <c r="E68" s="16">
        <f>E62/E55</f>
        <v>2.2918258212375861E-3</v>
      </c>
    </row>
    <row r="69" spans="1:5" ht="15" thickBot="1"/>
    <row r="70" spans="1:5">
      <c r="A70" s="5" t="s">
        <v>68</v>
      </c>
      <c r="B70" s="6" t="s">
        <v>69</v>
      </c>
      <c r="D70" s="5" t="s">
        <v>70</v>
      </c>
      <c r="E70" s="6" t="s">
        <v>48</v>
      </c>
    </row>
    <row r="71" spans="1:5">
      <c r="A71" s="7" t="s">
        <v>71</v>
      </c>
      <c r="B71" s="8"/>
      <c r="D71" s="7" t="s">
        <v>72</v>
      </c>
      <c r="E71" s="8"/>
    </row>
    <row r="72" spans="1:5">
      <c r="A72" s="9" t="s">
        <v>7</v>
      </c>
      <c r="B72" s="10" t="s">
        <v>8</v>
      </c>
      <c r="D72" s="9" t="s">
        <v>7</v>
      </c>
      <c r="E72" s="10" t="s">
        <v>8</v>
      </c>
    </row>
    <row r="73" spans="1:5">
      <c r="A73" s="11" t="s">
        <v>73</v>
      </c>
      <c r="B73" s="12">
        <v>33</v>
      </c>
      <c r="D73" s="11" t="s">
        <v>74</v>
      </c>
      <c r="E73" s="12">
        <v>500</v>
      </c>
    </row>
    <row r="74" spans="1:5">
      <c r="A74" s="11" t="s">
        <v>75</v>
      </c>
      <c r="B74" s="12">
        <v>1250</v>
      </c>
      <c r="D74" s="11" t="s">
        <v>76</v>
      </c>
      <c r="E74" s="12">
        <v>22</v>
      </c>
    </row>
    <row r="75" spans="1:5">
      <c r="A75" s="11" t="s">
        <v>77</v>
      </c>
      <c r="B75" s="12">
        <v>180</v>
      </c>
      <c r="D75" s="11" t="s">
        <v>78</v>
      </c>
      <c r="E75" s="12">
        <v>400</v>
      </c>
    </row>
    <row r="76" spans="1:5">
      <c r="A76" s="11" t="s">
        <v>79</v>
      </c>
      <c r="B76" s="12">
        <v>180</v>
      </c>
      <c r="D76" s="11" t="s">
        <v>80</v>
      </c>
      <c r="E76" s="12">
        <v>60</v>
      </c>
    </row>
    <row r="77" spans="1:5">
      <c r="A77" s="11" t="s">
        <v>81</v>
      </c>
      <c r="B77" s="12">
        <v>90</v>
      </c>
      <c r="D77" s="11" t="s">
        <v>82</v>
      </c>
      <c r="E77" s="12">
        <v>350</v>
      </c>
    </row>
    <row r="78" spans="1:5">
      <c r="A78" s="11" t="s">
        <v>83</v>
      </c>
      <c r="B78" s="12">
        <v>10</v>
      </c>
      <c r="D78" s="11" t="s">
        <v>84</v>
      </c>
      <c r="E78" s="12">
        <v>20</v>
      </c>
    </row>
    <row r="79" spans="1:5">
      <c r="A79" s="11" t="s">
        <v>85</v>
      </c>
      <c r="B79" s="12">
        <v>60</v>
      </c>
      <c r="D79" s="11" t="s">
        <v>86</v>
      </c>
      <c r="E79" s="12">
        <v>20</v>
      </c>
    </row>
    <row r="80" spans="1:5">
      <c r="A80" s="11" t="s">
        <v>87</v>
      </c>
      <c r="B80" s="12">
        <v>30</v>
      </c>
      <c r="D80" s="11" t="s">
        <v>88</v>
      </c>
      <c r="E80" s="12">
        <v>1.25</v>
      </c>
    </row>
    <row r="81" spans="1:5">
      <c r="A81" s="11" t="s">
        <v>89</v>
      </c>
      <c r="B81" s="12">
        <v>60</v>
      </c>
      <c r="D81" s="11" t="s">
        <v>29</v>
      </c>
      <c r="E81" s="12">
        <v>0.5</v>
      </c>
    </row>
    <row r="82" spans="1:5">
      <c r="A82" s="11" t="s">
        <v>90</v>
      </c>
      <c r="B82" s="12">
        <v>3</v>
      </c>
      <c r="D82" s="11" t="s">
        <v>91</v>
      </c>
      <c r="E82" s="12">
        <v>16</v>
      </c>
    </row>
    <row r="83" spans="1:5">
      <c r="A83" s="11" t="s">
        <v>92</v>
      </c>
      <c r="B83" s="12">
        <v>1800</v>
      </c>
      <c r="D83" s="11" t="s">
        <v>93</v>
      </c>
      <c r="E83" s="12">
        <v>10</v>
      </c>
    </row>
    <row r="84" spans="1:5">
      <c r="A84" s="11" t="s">
        <v>94</v>
      </c>
      <c r="B84" s="12">
        <v>231</v>
      </c>
      <c r="D84" s="11" t="s">
        <v>95</v>
      </c>
      <c r="E84" s="12">
        <v>30</v>
      </c>
    </row>
    <row r="85" spans="1:5">
      <c r="A85" s="11" t="s">
        <v>96</v>
      </c>
      <c r="B85" s="12">
        <v>25</v>
      </c>
      <c r="D85" s="11" t="s">
        <v>97</v>
      </c>
      <c r="E85" s="12">
        <v>30</v>
      </c>
    </row>
    <row r="86" spans="1:5">
      <c r="A86" s="11" t="s">
        <v>98</v>
      </c>
      <c r="B86" s="12">
        <v>200</v>
      </c>
      <c r="D86" s="11"/>
      <c r="E86" s="12"/>
    </row>
    <row r="87" spans="1:5">
      <c r="A87" s="11"/>
      <c r="B87" s="12"/>
      <c r="D87" s="11"/>
      <c r="E87" s="12"/>
    </row>
    <row r="88" spans="1:5">
      <c r="A88" s="13" t="s">
        <v>34</v>
      </c>
      <c r="B88" s="12">
        <f>SUM(B73:B86)</f>
        <v>4152</v>
      </c>
      <c r="D88" s="13" t="s">
        <v>34</v>
      </c>
      <c r="E88" s="12">
        <f>SUM(E73:E85)</f>
        <v>1459.75</v>
      </c>
    </row>
    <row r="89" spans="1:5">
      <c r="A89" s="13"/>
      <c r="B89" s="12"/>
      <c r="D89" s="13"/>
      <c r="E89" s="12"/>
    </row>
    <row r="90" spans="1:5">
      <c r="A90" s="13" t="s">
        <v>35</v>
      </c>
      <c r="B90" s="12">
        <f>B79+B83</f>
        <v>1860</v>
      </c>
      <c r="D90" s="13" t="s">
        <v>35</v>
      </c>
      <c r="E90" s="12">
        <f>E77</f>
        <v>350</v>
      </c>
    </row>
    <row r="91" spans="1:5">
      <c r="A91" s="13" t="s">
        <v>36</v>
      </c>
      <c r="B91" s="12">
        <f>B75+B76+B77+B79+B80+B78</f>
        <v>550</v>
      </c>
      <c r="D91" s="13" t="s">
        <v>36</v>
      </c>
      <c r="E91" s="12">
        <f>E75+E76+E78</f>
        <v>480</v>
      </c>
    </row>
    <row r="92" spans="1:5">
      <c r="A92" s="13" t="s">
        <v>37</v>
      </c>
      <c r="B92" s="12">
        <f>B74</f>
        <v>1250</v>
      </c>
      <c r="D92" s="13" t="s">
        <v>37</v>
      </c>
      <c r="E92" s="12">
        <f>E73</f>
        <v>500</v>
      </c>
    </row>
    <row r="93" spans="1:5">
      <c r="A93" s="13" t="s">
        <v>38</v>
      </c>
      <c r="B93" s="12">
        <f>B84+B86</f>
        <v>431</v>
      </c>
      <c r="D93" s="13" t="s">
        <v>38</v>
      </c>
      <c r="E93" s="12">
        <f>0</f>
        <v>0</v>
      </c>
    </row>
    <row r="94" spans="1:5">
      <c r="A94" s="13" t="s">
        <v>39</v>
      </c>
      <c r="B94" s="12">
        <f>B73</f>
        <v>33</v>
      </c>
      <c r="D94" s="13" t="s">
        <v>39</v>
      </c>
      <c r="E94" s="12">
        <f>E74</f>
        <v>22</v>
      </c>
    </row>
    <row r="95" spans="1:5">
      <c r="A95" s="13" t="s">
        <v>40</v>
      </c>
      <c r="B95" s="12">
        <f>B81+B82+B85</f>
        <v>88</v>
      </c>
      <c r="D95" s="13" t="s">
        <v>40</v>
      </c>
      <c r="E95" s="12">
        <f>E79+E80+E81+E82+E83+E84+E85</f>
        <v>107.75</v>
      </c>
    </row>
    <row r="96" spans="1:5">
      <c r="A96" s="13" t="s">
        <v>41</v>
      </c>
      <c r="B96" s="14">
        <f>B90/B88</f>
        <v>0.44797687861271679</v>
      </c>
      <c r="D96" s="13" t="s">
        <v>41</v>
      </c>
      <c r="E96" s="14">
        <f>E90/E88</f>
        <v>0.23976708340469258</v>
      </c>
    </row>
    <row r="97" spans="1:5">
      <c r="A97" s="13" t="s">
        <v>42</v>
      </c>
      <c r="B97" s="14">
        <f>B91/B88</f>
        <v>0.13246628131021196</v>
      </c>
      <c r="D97" s="13" t="s">
        <v>42</v>
      </c>
      <c r="E97" s="14">
        <f>E91/E88</f>
        <v>0.32882342866929271</v>
      </c>
    </row>
    <row r="98" spans="1:5">
      <c r="A98" s="13" t="s">
        <v>43</v>
      </c>
      <c r="B98" s="14">
        <f>B92/B88</f>
        <v>0.30105973025048172</v>
      </c>
      <c r="D98" s="13" t="s">
        <v>43</v>
      </c>
      <c r="E98" s="14">
        <f>E92/E88</f>
        <v>0.34252440486384655</v>
      </c>
    </row>
    <row r="99" spans="1:5">
      <c r="A99" s="13" t="s">
        <v>44</v>
      </c>
      <c r="B99" s="14">
        <f>B93/B88</f>
        <v>0.10380539499036609</v>
      </c>
      <c r="D99" s="13" t="s">
        <v>44</v>
      </c>
      <c r="E99" s="14">
        <f>E93/E88</f>
        <v>0</v>
      </c>
    </row>
    <row r="100" spans="1:5">
      <c r="A100" s="13" t="s">
        <v>45</v>
      </c>
      <c r="B100" s="14">
        <f>B94/B88</f>
        <v>7.9479768786127163E-3</v>
      </c>
      <c r="D100" s="13" t="s">
        <v>45</v>
      </c>
      <c r="E100" s="14">
        <f>E94/E88</f>
        <v>1.5071073814009248E-2</v>
      </c>
    </row>
    <row r="101" spans="1:5" ht="15" thickBot="1">
      <c r="A101" s="15" t="s">
        <v>46</v>
      </c>
      <c r="B101" s="16">
        <f>B95/B88</f>
        <v>2.119460500963391E-2</v>
      </c>
      <c r="D101" s="15" t="s">
        <v>46</v>
      </c>
      <c r="E101" s="16">
        <f>E95/E88</f>
        <v>7.3814009248158938E-2</v>
      </c>
    </row>
    <row r="102" spans="1:5" ht="15" thickBot="1"/>
    <row r="103" spans="1:5">
      <c r="A103" s="5" t="s">
        <v>99</v>
      </c>
      <c r="B103" s="6" t="s">
        <v>100</v>
      </c>
      <c r="D103" s="5" t="s">
        <v>101</v>
      </c>
      <c r="E103" s="6" t="s">
        <v>69</v>
      </c>
    </row>
    <row r="104" spans="1:5">
      <c r="A104" s="7" t="s">
        <v>102</v>
      </c>
      <c r="B104" s="8"/>
      <c r="D104" s="7" t="s">
        <v>103</v>
      </c>
      <c r="E104" s="8"/>
    </row>
    <row r="105" spans="1:5">
      <c r="A105" s="9" t="s">
        <v>7</v>
      </c>
      <c r="B105" s="10" t="s">
        <v>8</v>
      </c>
      <c r="D105" s="9" t="s">
        <v>7</v>
      </c>
      <c r="E105" s="10" t="s">
        <v>8</v>
      </c>
    </row>
    <row r="106" spans="1:5">
      <c r="A106" s="11" t="s">
        <v>104</v>
      </c>
      <c r="B106" s="12">
        <v>11</v>
      </c>
      <c r="D106" s="11" t="s">
        <v>105</v>
      </c>
      <c r="E106" s="12">
        <v>78</v>
      </c>
    </row>
    <row r="107" spans="1:5">
      <c r="A107" s="11" t="s">
        <v>83</v>
      </c>
      <c r="B107" s="12">
        <v>10</v>
      </c>
      <c r="D107" s="11" t="s">
        <v>106</v>
      </c>
      <c r="E107" s="12">
        <v>40</v>
      </c>
    </row>
    <row r="108" spans="1:5">
      <c r="A108" s="11" t="s">
        <v>107</v>
      </c>
      <c r="B108" s="12">
        <v>80</v>
      </c>
      <c r="D108" s="11" t="s">
        <v>108</v>
      </c>
      <c r="E108" s="12">
        <v>50</v>
      </c>
    </row>
    <row r="109" spans="1:5">
      <c r="A109" s="11" t="s">
        <v>109</v>
      </c>
      <c r="B109" s="12">
        <v>150</v>
      </c>
      <c r="D109" s="11" t="s">
        <v>110</v>
      </c>
      <c r="E109" s="12">
        <v>17</v>
      </c>
    </row>
    <row r="110" spans="1:5">
      <c r="A110" s="11" t="s">
        <v>111</v>
      </c>
      <c r="B110" s="12">
        <v>120</v>
      </c>
      <c r="D110" s="11" t="s">
        <v>112</v>
      </c>
      <c r="E110" s="12">
        <v>100</v>
      </c>
    </row>
    <row r="111" spans="1:5">
      <c r="A111" s="2" t="s">
        <v>113</v>
      </c>
      <c r="B111" s="12">
        <v>50</v>
      </c>
      <c r="D111" s="11" t="s">
        <v>114</v>
      </c>
      <c r="E111" s="12">
        <v>10</v>
      </c>
    </row>
    <row r="112" spans="1:5">
      <c r="A112" s="2" t="s">
        <v>115</v>
      </c>
      <c r="B112" s="12">
        <v>50</v>
      </c>
      <c r="D112" s="11" t="s">
        <v>116</v>
      </c>
      <c r="E112" s="12">
        <v>5</v>
      </c>
    </row>
    <row r="113" spans="1:5">
      <c r="A113" s="11"/>
      <c r="B113" s="12"/>
      <c r="D113" s="11"/>
      <c r="E113" s="12"/>
    </row>
    <row r="114" spans="1:5">
      <c r="A114" s="13" t="s">
        <v>34</v>
      </c>
      <c r="B114" s="12">
        <f>SUM(B106:B113)</f>
        <v>471</v>
      </c>
      <c r="D114" s="13" t="s">
        <v>34</v>
      </c>
      <c r="E114" s="12">
        <f>SUM(E106:E113)</f>
        <v>300</v>
      </c>
    </row>
    <row r="115" spans="1:5">
      <c r="A115" s="13"/>
      <c r="B115" s="12"/>
      <c r="D115" s="13"/>
      <c r="E115" s="12"/>
    </row>
    <row r="116" spans="1:5">
      <c r="A116" s="13" t="s">
        <v>35</v>
      </c>
      <c r="B116" s="12">
        <f>B109</f>
        <v>150</v>
      </c>
      <c r="D116" s="13" t="s">
        <v>35</v>
      </c>
      <c r="E116" s="12">
        <f>E108+E110</f>
        <v>150</v>
      </c>
    </row>
    <row r="117" spans="1:5">
      <c r="A117" s="13" t="s">
        <v>36</v>
      </c>
      <c r="B117" s="12">
        <f>B107+B108+B112</f>
        <v>140</v>
      </c>
      <c r="D117" s="13" t="s">
        <v>36</v>
      </c>
      <c r="E117" s="12">
        <f>E109</f>
        <v>17</v>
      </c>
    </row>
    <row r="118" spans="1:5">
      <c r="A118" s="13" t="s">
        <v>37</v>
      </c>
      <c r="B118" s="12">
        <f>B110</f>
        <v>120</v>
      </c>
      <c r="D118" s="13" t="s">
        <v>37</v>
      </c>
      <c r="E118" s="12">
        <f>E106</f>
        <v>78</v>
      </c>
    </row>
    <row r="119" spans="1:5">
      <c r="A119" s="13" t="s">
        <v>38</v>
      </c>
      <c r="B119" s="12">
        <f>B111</f>
        <v>50</v>
      </c>
      <c r="D119" s="13" t="s">
        <v>38</v>
      </c>
      <c r="E119" s="12">
        <f>E107</f>
        <v>40</v>
      </c>
    </row>
    <row r="120" spans="1:5">
      <c r="A120" s="13" t="s">
        <v>39</v>
      </c>
      <c r="B120" s="12">
        <f>B106</f>
        <v>11</v>
      </c>
      <c r="D120" s="13" t="s">
        <v>39</v>
      </c>
      <c r="E120" s="12">
        <f>E112</f>
        <v>5</v>
      </c>
    </row>
    <row r="121" spans="1:5">
      <c r="A121" s="13" t="s">
        <v>40</v>
      </c>
      <c r="B121" s="12">
        <f>0</f>
        <v>0</v>
      </c>
      <c r="D121" s="13" t="s">
        <v>40</v>
      </c>
      <c r="E121" s="12">
        <f>E111</f>
        <v>10</v>
      </c>
    </row>
    <row r="122" spans="1:5">
      <c r="A122" s="13" t="s">
        <v>41</v>
      </c>
      <c r="B122" s="14">
        <f>B116/B114</f>
        <v>0.31847133757961782</v>
      </c>
      <c r="D122" s="13" t="s">
        <v>41</v>
      </c>
      <c r="E122" s="14">
        <f>E116/E114</f>
        <v>0.5</v>
      </c>
    </row>
    <row r="123" spans="1:5">
      <c r="A123" s="13" t="s">
        <v>42</v>
      </c>
      <c r="B123" s="14">
        <f>B117/B114</f>
        <v>0.29723991507430997</v>
      </c>
      <c r="D123" s="13" t="s">
        <v>42</v>
      </c>
      <c r="E123" s="14">
        <f>E117/E114</f>
        <v>5.6666666666666664E-2</v>
      </c>
    </row>
    <row r="124" spans="1:5">
      <c r="A124" s="13" t="s">
        <v>43</v>
      </c>
      <c r="B124" s="14">
        <f>B118/B114</f>
        <v>0.25477707006369427</v>
      </c>
      <c r="D124" s="13" t="s">
        <v>43</v>
      </c>
      <c r="E124" s="14">
        <f>E118/E114</f>
        <v>0.26</v>
      </c>
    </row>
    <row r="125" spans="1:5">
      <c r="A125" s="13" t="s">
        <v>44</v>
      </c>
      <c r="B125" s="14">
        <f>B119/B114</f>
        <v>0.10615711252653928</v>
      </c>
      <c r="D125" s="13" t="s">
        <v>44</v>
      </c>
      <c r="E125" s="14">
        <f>E119/E114</f>
        <v>0.13333333333333333</v>
      </c>
    </row>
    <row r="126" spans="1:5">
      <c r="A126" s="13" t="s">
        <v>45</v>
      </c>
      <c r="B126" s="14">
        <f>B120/B114</f>
        <v>2.3354564755838639E-2</v>
      </c>
      <c r="D126" s="13" t="s">
        <v>45</v>
      </c>
      <c r="E126" s="14">
        <f>E120/E114</f>
        <v>1.6666666666666666E-2</v>
      </c>
    </row>
    <row r="127" spans="1:5" ht="15" thickBot="1">
      <c r="A127" s="15" t="s">
        <v>46</v>
      </c>
      <c r="B127" s="16">
        <f>B121/B114</f>
        <v>0</v>
      </c>
      <c r="D127" s="15" t="s">
        <v>46</v>
      </c>
      <c r="E127" s="16">
        <f>E121/E114</f>
        <v>3.3333333333333333E-2</v>
      </c>
    </row>
  </sheetData>
  <sheetProtection algorithmName="SHA-512" hashValue="6mLSm2OS/+CRn5TcDVhBnxUvCtCKnUNNPALqO7D2thRSvFlESaz7+yguZmmFeq6CC1u/ENtBrwTxJFonMs7cOg==" saltValue="n0gsqs3ZxzWe5A60KYhtq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BE3CB2242E24983F1860FE1464400" ma:contentTypeVersion="39" ma:contentTypeDescription="Create a new document." ma:contentTypeScope="" ma:versionID="35e2cf3435b46b7fa3e879c9e6f2c177">
  <xsd:schema xmlns:xsd="http://www.w3.org/2001/XMLSchema" xmlns:xs="http://www.w3.org/2001/XMLSchema" xmlns:p="http://schemas.microsoft.com/office/2006/metadata/properties" xmlns:ns2="c06ae15c-9fdd-4b58-94aa-f94dc73e0fbd" xmlns:ns3="7a9d3e49-bd46-4096-8312-b534c94ed188" targetNamespace="http://schemas.microsoft.com/office/2006/metadata/properties" ma:root="true" ma:fieldsID="2692cbbb5b8e8e0f07f4ff194346c937" ns2:_="" ns3:_="">
    <xsd:import namespace="c06ae15c-9fdd-4b58-94aa-f94dc73e0fbd"/>
    <xsd:import namespace="7a9d3e49-bd46-4096-8312-b534c94ed188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Note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ae15c-9fdd-4b58-94aa-f94dc73e0fbd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3" nillable="true" ma:displayName="Location" ma:internalName="MediaServiceLocation" ma:readOnly="true">
      <xsd:simpleType>
        <xsd:restriction base="dms:Text"/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2" nillable="true" ma:taxonomy="true" ma:internalName="lcf76f155ced4ddcb4097134ff3c332f" ma:taxonomyFieldName="MediaServiceImageTags" ma:displayName="Image Tags" ma:readOnly="false" ma:fieldId="{5cf76f15-5ced-4ddc-b409-7134ff3c332f}" ma:taxonomyMulti="true" ma:sspId="cbf2f534-9c3d-494b-83fb-768e80718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" ma:index="45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SearchProperties" ma:index="4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9d3e49-bd46-4096-8312-b534c94ed188" elementFormDefault="qualified">
    <xsd:import namespace="http://schemas.microsoft.com/office/2006/documentManagement/types"/>
    <xsd:import namespace="http://schemas.microsoft.com/office/infopath/2007/PartnerControls"/>
    <xsd:element name="SharedWithUsers" ma:index="3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3" nillable="true" ma:displayName="Taxonomy Catch All Column" ma:hidden="true" ma:list="{460b9d10-2e18-45ae-9af6-f54029fb5816}" ma:internalName="TaxCatchAll" ma:showField="CatchAllData" ma:web="7a9d3e49-bd46-4096-8312-b534c94ed1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c06ae15c-9fdd-4b58-94aa-f94dc73e0fbd" xsi:nil="true"/>
    <Invited_Members xmlns="c06ae15c-9fdd-4b58-94aa-f94dc73e0fbd" xsi:nil="true"/>
    <AppVersion xmlns="c06ae15c-9fdd-4b58-94aa-f94dc73e0fbd" xsi:nil="true"/>
    <Templates xmlns="c06ae15c-9fdd-4b58-94aa-f94dc73e0fbd" xsi:nil="true"/>
    <Member_Groups xmlns="c06ae15c-9fdd-4b58-94aa-f94dc73e0fbd">
      <UserInfo>
        <DisplayName/>
        <AccountId xsi:nil="true"/>
        <AccountType/>
      </UserInfo>
    </Member_Groups>
    <Self_Registration_Enabled xmlns="c06ae15c-9fdd-4b58-94aa-f94dc73e0fbd" xsi:nil="true"/>
    <Has_Leaders_Only_SectionGroup xmlns="c06ae15c-9fdd-4b58-94aa-f94dc73e0fbd" xsi:nil="true"/>
    <TaxCatchAll xmlns="7a9d3e49-bd46-4096-8312-b534c94ed188" xsi:nil="true"/>
    <CultureName xmlns="c06ae15c-9fdd-4b58-94aa-f94dc73e0fbd" xsi:nil="true"/>
    <lcf76f155ced4ddcb4097134ff3c332f xmlns="c06ae15c-9fdd-4b58-94aa-f94dc73e0fbd">
      <Terms xmlns="http://schemas.microsoft.com/office/infopath/2007/PartnerControls"/>
    </lcf76f155ced4ddcb4097134ff3c332f>
    <LMS_Mappings xmlns="c06ae15c-9fdd-4b58-94aa-f94dc73e0fbd" xsi:nil="true"/>
    <FolderType xmlns="c06ae15c-9fdd-4b58-94aa-f94dc73e0fbd" xsi:nil="true"/>
    <Owner xmlns="c06ae15c-9fdd-4b58-94aa-f94dc73e0fbd">
      <UserInfo>
        <DisplayName/>
        <AccountId xsi:nil="true"/>
        <AccountType/>
      </UserInfo>
    </Owner>
    <Leaders xmlns="c06ae15c-9fdd-4b58-94aa-f94dc73e0fbd">
      <UserInfo>
        <DisplayName/>
        <AccountId xsi:nil="true"/>
        <AccountType/>
      </UserInfo>
    </Leaders>
    <TeamsChannelId xmlns="c06ae15c-9fdd-4b58-94aa-f94dc73e0fbd" xsi:nil="true"/>
    <Invited_Leaders xmlns="c06ae15c-9fdd-4b58-94aa-f94dc73e0fbd" xsi:nil="true"/>
    <NotebookType xmlns="c06ae15c-9fdd-4b58-94aa-f94dc73e0fbd" xsi:nil="true"/>
    <Is_Collaboration_Space_Locked xmlns="c06ae15c-9fdd-4b58-94aa-f94dc73e0fbd" xsi:nil="true"/>
    <IsNotebookLocked xmlns="c06ae15c-9fdd-4b58-94aa-f94dc73e0fbd" xsi:nil="true"/>
    <Distribution_Groups xmlns="c06ae15c-9fdd-4b58-94aa-f94dc73e0fbd" xsi:nil="true"/>
    <Math_Settings xmlns="c06ae15c-9fdd-4b58-94aa-f94dc73e0fbd" xsi:nil="true"/>
    <Members xmlns="c06ae15c-9fdd-4b58-94aa-f94dc73e0fbd">
      <UserInfo>
        <DisplayName/>
        <AccountId xsi:nil="true"/>
        <AccountType/>
      </UserInfo>
    </Members>
    <Notes xmlns="c06ae15c-9fdd-4b58-94aa-f94dc73e0fbd" xsi:nil="true"/>
  </documentManagement>
</p:properties>
</file>

<file path=customXml/itemProps1.xml><?xml version="1.0" encoding="utf-8"?>
<ds:datastoreItem xmlns:ds="http://schemas.openxmlformats.org/officeDocument/2006/customXml" ds:itemID="{292C59C4-C151-4842-9FCC-242EE079369F}"/>
</file>

<file path=customXml/itemProps2.xml><?xml version="1.0" encoding="utf-8"?>
<ds:datastoreItem xmlns:ds="http://schemas.openxmlformats.org/officeDocument/2006/customXml" ds:itemID="{2A5DE50D-82DA-4249-8CC7-238766C2AB3A}"/>
</file>

<file path=customXml/itemProps3.xml><?xml version="1.0" encoding="utf-8"?>
<ds:datastoreItem xmlns:ds="http://schemas.openxmlformats.org/officeDocument/2006/customXml" ds:itemID="{4116738E-4DC2-41A9-AC29-D3A32DA4F9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Jenna Hollis</dc:creator>
  <cp:keywords/>
  <dc:description/>
  <cp:lastModifiedBy>Claire Holloway</cp:lastModifiedBy>
  <cp:revision/>
  <dcterms:created xsi:type="dcterms:W3CDTF">2016-09-28T14:48:20Z</dcterms:created>
  <dcterms:modified xsi:type="dcterms:W3CDTF">2024-07-17T08:33:20Z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0x010100AA5BE3CB2242E24983F1860FE1464400</vt:lpwstr>
  </property>
</Properties>
</file>